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o\Desktop\"/>
    </mc:Choice>
  </mc:AlternateContent>
  <bookViews>
    <workbookView xWindow="0" yWindow="0" windowWidth="28800" windowHeight="12435"/>
  </bookViews>
  <sheets>
    <sheet name="DAZUSTEBULI" sheetId="13" r:id="rId1"/>
    <sheet name="DAMTKICEBULI" sheetId="8" r:id="rId2"/>
  </sheets>
  <definedNames>
    <definedName name="_xlnm.Print_Area" localSheetId="1">DAMTKICEBULI!$B$2:$H$9</definedName>
    <definedName name="_xlnm.Print_Area" localSheetId="0">DAZUSTEBULI!$B$2:$H$9</definedName>
  </definedNames>
  <calcPr calcId="152511"/>
</workbook>
</file>

<file path=xl/calcChain.xml><?xml version="1.0" encoding="utf-8"?>
<calcChain xmlns="http://schemas.openxmlformats.org/spreadsheetml/2006/main">
  <c r="E7" i="13" l="1"/>
  <c r="D7" i="13" s="1"/>
  <c r="E9" i="13"/>
  <c r="J9" i="13" s="1"/>
  <c r="E6" i="13"/>
  <c r="J6" i="13" s="1"/>
  <c r="F8" i="13"/>
  <c r="H5" i="13"/>
  <c r="D5" i="13" s="1"/>
  <c r="H4" i="13"/>
  <c r="F7" i="13"/>
  <c r="G6" i="13"/>
  <c r="F6" i="13"/>
  <c r="F3" i="13" s="1"/>
  <c r="G5" i="13"/>
  <c r="F5" i="13"/>
  <c r="E5" i="13"/>
  <c r="F4" i="13"/>
  <c r="E4" i="13"/>
  <c r="G3" i="13"/>
  <c r="D9" i="13" l="1"/>
  <c r="D8" i="13"/>
  <c r="J5" i="13"/>
  <c r="J4" i="13"/>
  <c r="H3" i="13"/>
  <c r="E3" i="13"/>
  <c r="D6" i="13"/>
  <c r="J7" i="13"/>
  <c r="J8" i="13"/>
  <c r="D4" i="13"/>
  <c r="D3" i="13" l="1"/>
  <c r="J3" i="13"/>
  <c r="F4" i="8" l="1"/>
  <c r="E5" i="8"/>
  <c r="F5" i="8" l="1"/>
  <c r="E6" i="8" l="1"/>
  <c r="F6" i="8"/>
  <c r="H5" i="8" l="1"/>
  <c r="H4" i="8"/>
  <c r="E4" i="8"/>
  <c r="J9" i="8" l="1"/>
  <c r="J8" i="8"/>
  <c r="J7" i="8"/>
  <c r="J6" i="8"/>
  <c r="J5" i="8"/>
  <c r="J4" i="8"/>
  <c r="D8" i="8"/>
  <c r="D5" i="8"/>
  <c r="D6" i="8"/>
  <c r="D9" i="8" l="1"/>
  <c r="D7" i="8"/>
  <c r="D4" i="8"/>
  <c r="J3" i="8"/>
  <c r="H3" i="8"/>
  <c r="G3" i="8"/>
  <c r="F3" i="8"/>
  <c r="E3" i="8"/>
  <c r="D3" i="8" l="1"/>
</calcChain>
</file>

<file path=xl/sharedStrings.xml><?xml version="1.0" encoding="utf-8"?>
<sst xmlns="http://schemas.openxmlformats.org/spreadsheetml/2006/main" count="34" uniqueCount="18">
  <si>
    <t>დასახელება</t>
  </si>
  <si>
    <t>სულ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</si>
  <si>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</si>
  <si>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</si>
  <si>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</si>
  <si>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</si>
  <si>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არაფინანსური აქტივები</t>
  </si>
  <si>
    <t>პროგრ.კოდი</t>
  </si>
  <si>
    <t>I კვ</t>
  </si>
  <si>
    <t>II კვ</t>
  </si>
  <si>
    <t>III კვ</t>
  </si>
  <si>
    <t>IVკვ</t>
  </si>
  <si>
    <t>წლიური</t>
  </si>
  <si>
    <t>54 00</t>
  </si>
  <si>
    <t>სსიპ - ვეტერანების საქმეთა სახელმწიფო სამსახური</t>
  </si>
  <si>
    <t>სუბსიდიები</t>
  </si>
  <si>
    <t>2016  წელის დამტკიცებული ბიუჯეტი</t>
  </si>
  <si>
    <t>2016  წელის დაზუსტებული ბიუჯეტი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</si>
</sst>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b/>
      <sz val="14"/>
      <color theme="1"/>
      <name val="Sylfaen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name val="Arial"/>
      <family val="2"/>
    </font>
    <font>
      <b/>
      <sz val="8"/>
      <color rgb="FF000000"/>
      <name val="Sylfaen"/>
      <family val="1"/>
    </font>
    <font>
      <sz val="16"/>
      <color theme="1"/>
      <name val="Sylfaen"/>
      <family val="2"/>
      <scheme val="minor"/>
    </font>
    <font>
      <b/>
      <sz val="16"/>
      <color theme="1"/>
      <name val="Sylfaen"/>
      <family val="2"/>
      <scheme val="minor"/>
    </font>
    <font>
      <b/>
      <sz val="16"/>
      <color rgb="FF000000"/>
      <name val="Sylfaen"/>
      <family val="2"/>
    </font>
    <font>
      <b/>
      <sz val="16"/>
      <color theme="1"/>
      <name val="Sylfaen"/>
      <family val="2"/>
    </font>
    <font>
      <sz val="16"/>
      <color theme="1"/>
      <name val="Sylfae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11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view="pageBreakPreview" zoomScaleNormal="100" zoomScaleSheetLayoutView="100" workbookViewId="0">
      <selection activeCell="N4" sqref="N4"/>
    </sheetView>
  </sheetViews>
  <sheetFormatPr defaultRowHeight="15" x14ac:dyDescent="0.25"/>
  <cols>
    <col min="1" max="1" width="5.875" customWidth="1"/>
    <col min="2" max="2" width="11.875" customWidth="1"/>
    <col min="3" max="3" width="39.625" customWidth="1"/>
    <col min="4" max="4" width="15.5" customWidth="1"/>
    <col min="5" max="5" width="19.625" hidden="1" customWidth="1"/>
    <col min="6" max="6" width="13.25" hidden="1" customWidth="1"/>
    <col min="7" max="8" width="11.875" hidden="1" customWidth="1"/>
    <col min="9" max="9" width="3.875" customWidth="1"/>
    <col min="10" max="10" width="11.75" bestFit="1" customWidth="1"/>
  </cols>
  <sheetData>
    <row r="1" spans="2:12" ht="43.5" customHeight="1" x14ac:dyDescent="0.35">
      <c r="B1" s="10"/>
      <c r="C1" s="19" t="s">
        <v>17</v>
      </c>
      <c r="D1" s="19"/>
      <c r="E1" s="19"/>
      <c r="F1" s="19"/>
      <c r="G1" s="19"/>
      <c r="H1" s="19"/>
      <c r="I1" s="1"/>
      <c r="J1" s="1"/>
      <c r="K1" s="1"/>
      <c r="L1" s="1"/>
    </row>
    <row r="2" spans="2:12" ht="75.75" customHeight="1" x14ac:dyDescent="0.25">
      <c r="B2" s="11" t="s">
        <v>7</v>
      </c>
      <c r="C2" s="17" t="s">
        <v>0</v>
      </c>
      <c r="D2" s="17" t="s">
        <v>1</v>
      </c>
      <c r="E2" s="17" t="s">
        <v>8</v>
      </c>
      <c r="F2" s="17" t="s">
        <v>9</v>
      </c>
      <c r="G2" s="17" t="s">
        <v>10</v>
      </c>
      <c r="H2" s="17" t="s">
        <v>11</v>
      </c>
      <c r="I2" s="1"/>
      <c r="J2" s="18" t="s">
        <v>12</v>
      </c>
      <c r="K2" s="1"/>
      <c r="L2" s="1"/>
    </row>
    <row r="3" spans="2:12" ht="73.5" customHeight="1" x14ac:dyDescent="0.25">
      <c r="B3" s="12" t="s">
        <v>13</v>
      </c>
      <c r="C3" s="13" t="s">
        <v>14</v>
      </c>
      <c r="D3" s="14">
        <f>D4+D5+D6+D7+D9+D8</f>
        <v>6850000</v>
      </c>
      <c r="E3" s="14">
        <f t="shared" ref="E3:H3" si="0">E4+E5+E6+E7+E9</f>
        <v>3435600</v>
      </c>
      <c r="F3" s="14">
        <f>F4+F5+F6+F7+F9+F8</f>
        <v>2205000</v>
      </c>
      <c r="G3" s="14">
        <f t="shared" si="0"/>
        <v>863600</v>
      </c>
      <c r="H3" s="14">
        <f t="shared" si="0"/>
        <v>336900</v>
      </c>
      <c r="I3" s="1"/>
      <c r="J3" s="3">
        <f>J4+J5+J6+J7+J8+J9</f>
        <v>6850000</v>
      </c>
      <c r="K3" s="1"/>
      <c r="L3" s="1"/>
    </row>
    <row r="4" spans="2:12" ht="33" customHeight="1" x14ac:dyDescent="0.25">
      <c r="B4" s="20"/>
      <c r="C4" s="15" t="s">
        <v>2</v>
      </c>
      <c r="D4" s="14">
        <f>E4+F4+G4+H4</f>
        <v>1910000</v>
      </c>
      <c r="E4" s="16">
        <f>452700+56000</f>
        <v>508700</v>
      </c>
      <c r="F4" s="16">
        <f>452700+19000</f>
        <v>471700</v>
      </c>
      <c r="G4" s="16">
        <v>452600</v>
      </c>
      <c r="H4" s="16">
        <f>452000-75000+100000</f>
        <v>477000</v>
      </c>
      <c r="I4" s="1"/>
      <c r="J4" s="4">
        <f>E4+F4+G4+H4</f>
        <v>1910000</v>
      </c>
      <c r="K4" s="1"/>
      <c r="L4" s="1"/>
    </row>
    <row r="5" spans="2:12" ht="30" customHeight="1" x14ac:dyDescent="0.25">
      <c r="B5" s="20"/>
      <c r="C5" s="15" t="s">
        <v>3</v>
      </c>
      <c r="D5" s="14">
        <f>E5+F5+G5+H5</f>
        <v>1561900</v>
      </c>
      <c r="E5" s="16">
        <f>1233000-56000-300000-200000</f>
        <v>677000</v>
      </c>
      <c r="F5" s="16">
        <f>1233000-19000+300000-350000-150000-100000</f>
        <v>914000</v>
      </c>
      <c r="G5" s="16">
        <f>411000-275000+150000</f>
        <v>286000</v>
      </c>
      <c r="H5" s="16">
        <f>411000+75000-175000-626100</f>
        <v>-315100</v>
      </c>
      <c r="I5" s="1"/>
      <c r="J5" s="4">
        <f>E5+F5+G5+H5</f>
        <v>1561900</v>
      </c>
      <c r="K5" s="1"/>
      <c r="L5" s="1"/>
    </row>
    <row r="6" spans="2:12" ht="36.75" customHeight="1" x14ac:dyDescent="0.25">
      <c r="B6" s="20"/>
      <c r="C6" s="15" t="s">
        <v>4</v>
      </c>
      <c r="D6" s="14">
        <f>E6+F6+G6+H6</f>
        <v>2092600</v>
      </c>
      <c r="E6" s="16">
        <f>307000+300000+350000+177600</f>
        <v>1134600</v>
      </c>
      <c r="F6" s="16">
        <f>308000-300000+350000+150000+150000</f>
        <v>658000</v>
      </c>
      <c r="G6" s="16">
        <f>275000-150000</f>
        <v>125000</v>
      </c>
      <c r="H6" s="16">
        <v>175000</v>
      </c>
      <c r="I6" s="1"/>
      <c r="J6" s="4">
        <f>E6+F6+G6+H6</f>
        <v>2092600</v>
      </c>
      <c r="K6" s="1"/>
      <c r="L6" s="1"/>
    </row>
    <row r="7" spans="2:12" ht="31.5" customHeight="1" x14ac:dyDescent="0.25">
      <c r="B7" s="20"/>
      <c r="C7" s="15" t="s">
        <v>5</v>
      </c>
      <c r="D7" s="14">
        <f t="shared" ref="D7" si="1">E7+F7+G7+H7</f>
        <v>74800</v>
      </c>
      <c r="E7" s="16">
        <f>70500-60000+33800</f>
        <v>44300</v>
      </c>
      <c r="F7" s="16">
        <f>70500-40000</f>
        <v>30500</v>
      </c>
      <c r="G7" s="16">
        <v>0</v>
      </c>
      <c r="H7" s="16">
        <v>0</v>
      </c>
      <c r="I7" s="1"/>
      <c r="J7" s="4">
        <f>E7+F7</f>
        <v>74800</v>
      </c>
      <c r="K7" s="1"/>
      <c r="L7" s="1"/>
    </row>
    <row r="8" spans="2:12" ht="31.5" customHeight="1" x14ac:dyDescent="0.25">
      <c r="B8" s="20"/>
      <c r="C8" s="15" t="s">
        <v>15</v>
      </c>
      <c r="D8" s="14">
        <f>E8+F8</f>
        <v>139700</v>
      </c>
      <c r="E8" s="16">
        <v>8900</v>
      </c>
      <c r="F8" s="16">
        <f>90000-10000+50800</f>
        <v>130800</v>
      </c>
      <c r="G8" s="16">
        <v>0</v>
      </c>
      <c r="H8" s="16"/>
      <c r="I8" s="1"/>
      <c r="J8" s="4">
        <f>E8+F8</f>
        <v>139700</v>
      </c>
      <c r="K8" s="1"/>
      <c r="L8" s="1"/>
    </row>
    <row r="9" spans="2:12" ht="32.25" customHeight="1" x14ac:dyDescent="0.25">
      <c r="B9" s="20"/>
      <c r="C9" s="15" t="s">
        <v>6</v>
      </c>
      <c r="D9" s="14">
        <f>E9+F9+G9+H9</f>
        <v>1071000</v>
      </c>
      <c r="E9" s="16">
        <f>1416000-345000</f>
        <v>1071000</v>
      </c>
      <c r="F9" s="16">
        <v>0</v>
      </c>
      <c r="G9" s="16">
        <v>0</v>
      </c>
      <c r="H9" s="16">
        <v>0</v>
      </c>
      <c r="I9" s="1"/>
      <c r="J9" s="4">
        <f>E9</f>
        <v>1071000</v>
      </c>
      <c r="K9" s="1"/>
      <c r="L9" s="1"/>
    </row>
    <row r="10" spans="2:12" ht="24.75" customHeight="1" x14ac:dyDescent="0.25">
      <c r="C10" s="1"/>
      <c r="D10" s="1"/>
      <c r="E10" s="5"/>
      <c r="F10" s="5"/>
      <c r="G10" s="5"/>
      <c r="H10" s="5"/>
      <c r="I10" s="1"/>
      <c r="J10" s="5"/>
      <c r="K10" s="1"/>
      <c r="L10" s="1"/>
    </row>
    <row r="11" spans="2:12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25">
      <c r="C18" s="1"/>
      <c r="D18" s="1"/>
      <c r="E18" s="1"/>
      <c r="F18" s="1"/>
      <c r="G18" s="1"/>
      <c r="H18" s="1"/>
      <c r="J18" s="1"/>
      <c r="K18" s="1"/>
    </row>
  </sheetData>
  <mergeCells count="2">
    <mergeCell ref="C1:H1"/>
    <mergeCell ref="B4:B9"/>
  </mergeCells>
  <pageMargins left="0.47244094488188981" right="0.43307086614173229" top="0.43307086614173229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view="pageBreakPreview" zoomScaleNormal="100" zoomScaleSheetLayoutView="100" workbookViewId="0">
      <selection activeCell="C1" sqref="C1:H1"/>
    </sheetView>
  </sheetViews>
  <sheetFormatPr defaultRowHeight="15" x14ac:dyDescent="0.25"/>
  <cols>
    <col min="1" max="1" width="5.875" customWidth="1"/>
    <col min="2" max="2" width="11.875" customWidth="1"/>
    <col min="3" max="3" width="34.625" customWidth="1"/>
    <col min="4" max="4" width="15.5" customWidth="1"/>
    <col min="5" max="5" width="12.75" hidden="1" customWidth="1"/>
    <col min="6" max="8" width="11.75" hidden="1" customWidth="1"/>
    <col min="9" max="9" width="3.875" hidden="1" customWidth="1"/>
    <col min="10" max="10" width="11.75" hidden="1" customWidth="1"/>
  </cols>
  <sheetData>
    <row r="1" spans="2:12" ht="43.5" customHeight="1" x14ac:dyDescent="0.25">
      <c r="C1" s="21" t="s">
        <v>16</v>
      </c>
      <c r="D1" s="21"/>
      <c r="E1" s="21"/>
      <c r="F1" s="21"/>
      <c r="G1" s="21"/>
      <c r="H1" s="21"/>
      <c r="I1" s="1"/>
      <c r="J1" s="1"/>
      <c r="K1" s="1"/>
      <c r="L1" s="1"/>
    </row>
    <row r="2" spans="2:12" ht="75.75" customHeight="1" x14ac:dyDescent="0.25">
      <c r="B2" s="2" t="s">
        <v>7</v>
      </c>
      <c r="C2" s="9" t="s">
        <v>0</v>
      </c>
      <c r="D2" s="9" t="s">
        <v>1</v>
      </c>
      <c r="E2" s="9" t="s">
        <v>8</v>
      </c>
      <c r="F2" s="9" t="s">
        <v>9</v>
      </c>
      <c r="G2" s="9" t="s">
        <v>10</v>
      </c>
      <c r="H2" s="9" t="s">
        <v>11</v>
      </c>
      <c r="I2" s="1"/>
      <c r="J2" s="9" t="s">
        <v>12</v>
      </c>
      <c r="K2" s="1"/>
      <c r="L2" s="1"/>
    </row>
    <row r="3" spans="2:12" ht="42.75" customHeight="1" x14ac:dyDescent="0.25">
      <c r="B3" s="8" t="s">
        <v>13</v>
      </c>
      <c r="C3" s="7" t="s">
        <v>14</v>
      </c>
      <c r="D3" s="3">
        <f>D4+D5+D6+D7+D9+D8</f>
        <v>7450000</v>
      </c>
      <c r="E3" s="3">
        <f t="shared" ref="E3:H3" si="0">E4+E5+E6+E7+E9</f>
        <v>3479200</v>
      </c>
      <c r="F3" s="3">
        <f>F4+F5+F6+F7+F9+F8</f>
        <v>2154200</v>
      </c>
      <c r="G3" s="3">
        <f t="shared" si="0"/>
        <v>863600</v>
      </c>
      <c r="H3" s="3">
        <f t="shared" si="0"/>
        <v>863000</v>
      </c>
      <c r="I3" s="1"/>
      <c r="J3" s="3">
        <f>J4+J5+J6+J7+J8+J9</f>
        <v>7450000</v>
      </c>
      <c r="K3" s="1"/>
      <c r="L3" s="1"/>
    </row>
    <row r="4" spans="2:12" ht="33" customHeight="1" x14ac:dyDescent="0.25">
      <c r="B4" s="22"/>
      <c r="C4" s="6" t="s">
        <v>2</v>
      </c>
      <c r="D4" s="3">
        <f>E4+F4+G4+H4</f>
        <v>1810000</v>
      </c>
      <c r="E4" s="4">
        <f>452700+56000</f>
        <v>508700</v>
      </c>
      <c r="F4" s="4">
        <f>452700+19000</f>
        <v>471700</v>
      </c>
      <c r="G4" s="4">
        <v>452600</v>
      </c>
      <c r="H4" s="4">
        <f>452000-75000</f>
        <v>377000</v>
      </c>
      <c r="I4" s="1"/>
      <c r="J4" s="4">
        <f>E4+F4+G4+H4</f>
        <v>1810000</v>
      </c>
      <c r="K4" s="1"/>
      <c r="L4" s="1"/>
    </row>
    <row r="5" spans="2:12" ht="30" customHeight="1" x14ac:dyDescent="0.25">
      <c r="B5" s="22"/>
      <c r="C5" s="6" t="s">
        <v>3</v>
      </c>
      <c r="D5" s="3">
        <f>E5+F5+G5+H5</f>
        <v>3288000</v>
      </c>
      <c r="E5" s="4">
        <f>1233000-56000-300000</f>
        <v>877000</v>
      </c>
      <c r="F5" s="4">
        <f>1233000-19000+300000</f>
        <v>1514000</v>
      </c>
      <c r="G5" s="4">
        <v>411000</v>
      </c>
      <c r="H5" s="4">
        <f>411000+75000</f>
        <v>486000</v>
      </c>
      <c r="I5" s="1"/>
      <c r="J5" s="4">
        <f>E5+F5+G5+H5</f>
        <v>3288000</v>
      </c>
      <c r="K5" s="1"/>
      <c r="L5" s="1"/>
    </row>
    <row r="6" spans="2:12" ht="36.75" customHeight="1" x14ac:dyDescent="0.25">
      <c r="B6" s="22"/>
      <c r="C6" s="6" t="s">
        <v>4</v>
      </c>
      <c r="D6" s="3">
        <f>E6+F6+G6+H6</f>
        <v>615000</v>
      </c>
      <c r="E6" s="4">
        <f>307000+300000</f>
        <v>607000</v>
      </c>
      <c r="F6" s="4">
        <f>308000-300000</f>
        <v>8000</v>
      </c>
      <c r="G6" s="4">
        <v>0</v>
      </c>
      <c r="H6" s="4">
        <v>0</v>
      </c>
      <c r="I6" s="1"/>
      <c r="J6" s="4">
        <f>E6+F6</f>
        <v>615000</v>
      </c>
      <c r="K6" s="1"/>
      <c r="L6" s="1"/>
    </row>
    <row r="7" spans="2:12" ht="31.5" customHeight="1" x14ac:dyDescent="0.25">
      <c r="B7" s="22"/>
      <c r="C7" s="6" t="s">
        <v>5</v>
      </c>
      <c r="D7" s="3">
        <f t="shared" ref="D7" si="1">E7+F7+G7+H7</f>
        <v>141000</v>
      </c>
      <c r="E7" s="4">
        <v>70500</v>
      </c>
      <c r="F7" s="4">
        <v>70500</v>
      </c>
      <c r="G7" s="4">
        <v>0</v>
      </c>
      <c r="H7" s="4">
        <v>0</v>
      </c>
      <c r="I7" s="1"/>
      <c r="J7" s="4">
        <f>E7+F7</f>
        <v>141000</v>
      </c>
      <c r="K7" s="1"/>
      <c r="L7" s="1"/>
    </row>
    <row r="8" spans="2:12" ht="31.5" customHeight="1" x14ac:dyDescent="0.25">
      <c r="B8" s="22"/>
      <c r="C8" s="6" t="s">
        <v>15</v>
      </c>
      <c r="D8" s="3">
        <f>E8+F8</f>
        <v>180000</v>
      </c>
      <c r="E8" s="4">
        <v>90000</v>
      </c>
      <c r="F8" s="4">
        <v>90000</v>
      </c>
      <c r="G8" s="4">
        <v>0</v>
      </c>
      <c r="H8" s="4"/>
      <c r="I8" s="1"/>
      <c r="J8" s="4">
        <f>E8+F8</f>
        <v>180000</v>
      </c>
      <c r="K8" s="1"/>
      <c r="L8" s="1"/>
    </row>
    <row r="9" spans="2:12" ht="32.25" customHeight="1" x14ac:dyDescent="0.25">
      <c r="B9" s="22"/>
      <c r="C9" s="6" t="s">
        <v>6</v>
      </c>
      <c r="D9" s="3">
        <f>E9+F9+G9+H9</f>
        <v>1416000</v>
      </c>
      <c r="E9" s="4">
        <v>1416000</v>
      </c>
      <c r="F9" s="4">
        <v>0</v>
      </c>
      <c r="G9" s="4">
        <v>0</v>
      </c>
      <c r="H9" s="4">
        <v>0</v>
      </c>
      <c r="I9" s="1"/>
      <c r="J9" s="4">
        <f>E9</f>
        <v>1416000</v>
      </c>
      <c r="K9" s="1"/>
      <c r="L9" s="1"/>
    </row>
    <row r="10" spans="2:12" ht="24.75" customHeight="1" x14ac:dyDescent="0.25">
      <c r="C10" s="1"/>
      <c r="D10" s="1"/>
      <c r="E10" s="5"/>
      <c r="F10" s="5"/>
      <c r="G10" s="5"/>
      <c r="H10" s="5"/>
      <c r="I10" s="1"/>
      <c r="J10" s="5"/>
      <c r="K10" s="1"/>
      <c r="L10" s="1"/>
    </row>
    <row r="11" spans="2:12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3:1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3:12" x14ac:dyDescent="0.25">
      <c r="C18" s="1"/>
      <c r="D18" s="1"/>
      <c r="E18" s="1"/>
      <c r="F18" s="1"/>
      <c r="G18" s="1"/>
      <c r="H18" s="1"/>
      <c r="J18" s="1"/>
      <c r="K18" s="1"/>
    </row>
  </sheetData>
  <mergeCells count="2">
    <mergeCell ref="C1:H1"/>
    <mergeCell ref="B4:B9"/>
  </mergeCells>
  <pageMargins left="0.47244094488188981" right="0.43307086614173229" top="0.4330708661417322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DAZUSTEBULI</vt:lpstr>
      <vt:lpstr>DAMTKICEBULI</vt:lpstr>
      <vt:lpstr>DAMTKICEBULI!Print_Area</vt:lpstr>
      <vt:lpstr>DAZUSTEBULI!Print_Area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Nikoloz Burdiladze</dc:creator>
  <cp:lastModifiedBy>RePack by Diakov</cp:lastModifiedBy>
  <cp:lastPrinted>2017-02-09T12:53:56Z</cp:lastPrinted>
  <dcterms:created xsi:type="dcterms:W3CDTF">2014-12-15T07:40:26Z</dcterms:created>
  <dcterms:modified xsi:type="dcterms:W3CDTF">2017-02-09T12:57:42Z</dcterms:modified>
</cp:coreProperties>
</file>